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55" yWindow="1395" windowWidth="13020" windowHeight="9555" activeTab="1"/>
  </bookViews>
  <sheets>
    <sheet name="Sheet1" sheetId="2" r:id="rId1"/>
    <sheet name="Template" sheetId="1" r:id="rId2"/>
  </sheets>
  <calcPr calcId="145621"/>
</workbook>
</file>

<file path=xl/calcChain.xml><?xml version="1.0" encoding="utf-8"?>
<calcChain xmlns="http://schemas.openxmlformats.org/spreadsheetml/2006/main">
  <c r="H28" i="1" l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H52" i="1"/>
  <c r="L53" i="1" l="1"/>
  <c r="N30" i="1" s="1"/>
  <c r="O30" i="1" s="1"/>
  <c r="H53" i="1"/>
  <c r="J28" i="1" s="1"/>
  <c r="N32" i="1"/>
  <c r="O32" i="1" s="1"/>
  <c r="N39" i="1" l="1"/>
  <c r="O39" i="1" s="1"/>
  <c r="N48" i="1"/>
  <c r="O48" i="1" s="1"/>
  <c r="N47" i="1"/>
  <c r="O47" i="1" s="1"/>
  <c r="N31" i="1"/>
  <c r="O31" i="1" s="1"/>
  <c r="N40" i="1"/>
  <c r="O40" i="1" s="1"/>
  <c r="J31" i="1"/>
  <c r="J39" i="1"/>
  <c r="J47" i="1"/>
  <c r="N52" i="1"/>
  <c r="O52" i="1" s="1"/>
  <c r="N43" i="1"/>
  <c r="O43" i="1" s="1"/>
  <c r="N35" i="1"/>
  <c r="O35" i="1" s="1"/>
  <c r="N28" i="1"/>
  <c r="K30" i="1" s="1"/>
  <c r="N44" i="1"/>
  <c r="O44" i="1" s="1"/>
  <c r="N36" i="1"/>
  <c r="O36" i="1" s="1"/>
  <c r="N51" i="1"/>
  <c r="O51" i="1" s="1"/>
  <c r="J52" i="1"/>
  <c r="J46" i="1"/>
  <c r="J36" i="1"/>
  <c r="N49" i="1"/>
  <c r="O49" i="1" s="1"/>
  <c r="N45" i="1"/>
  <c r="O45" i="1" s="1"/>
  <c r="N41" i="1"/>
  <c r="O41" i="1" s="1"/>
  <c r="N37" i="1"/>
  <c r="O37" i="1" s="1"/>
  <c r="N33" i="1"/>
  <c r="O33" i="1" s="1"/>
  <c r="N29" i="1"/>
  <c r="O29" i="1" s="1"/>
  <c r="N50" i="1"/>
  <c r="O50" i="1" s="1"/>
  <c r="N46" i="1"/>
  <c r="O46" i="1" s="1"/>
  <c r="N42" i="1"/>
  <c r="O42" i="1" s="1"/>
  <c r="N38" i="1"/>
  <c r="O38" i="1" s="1"/>
  <c r="N34" i="1"/>
  <c r="O34" i="1" s="1"/>
  <c r="J35" i="1"/>
  <c r="J43" i="1"/>
  <c r="J51" i="1"/>
  <c r="J34" i="1"/>
  <c r="J44" i="1"/>
  <c r="J38" i="1"/>
  <c r="J29" i="1"/>
  <c r="J33" i="1"/>
  <c r="J37" i="1"/>
  <c r="J41" i="1"/>
  <c r="J45" i="1"/>
  <c r="J49" i="1"/>
  <c r="J50" i="1"/>
  <c r="J42" i="1"/>
  <c r="J30" i="1"/>
  <c r="J48" i="1"/>
  <c r="J40" i="1"/>
  <c r="J32" i="1"/>
  <c r="K47" i="1" l="1"/>
  <c r="M32" i="1"/>
  <c r="K36" i="1"/>
  <c r="I49" i="1"/>
  <c r="M43" i="1"/>
  <c r="M48" i="1"/>
  <c r="K34" i="1"/>
  <c r="I46" i="1"/>
  <c r="M35" i="1"/>
  <c r="O28" i="1"/>
  <c r="M40" i="1"/>
  <c r="I39" i="1"/>
  <c r="I35" i="1"/>
  <c r="I32" i="1"/>
  <c r="K50" i="1"/>
  <c r="K49" i="1"/>
  <c r="I30" i="1"/>
  <c r="K51" i="1"/>
  <c r="K52" i="1"/>
  <c r="M31" i="1"/>
  <c r="M39" i="1"/>
  <c r="M47" i="1"/>
  <c r="M28" i="1"/>
  <c r="M36" i="1"/>
  <c r="M44" i="1"/>
  <c r="M51" i="1"/>
  <c r="I28" i="1"/>
  <c r="K48" i="1"/>
  <c r="I48" i="1"/>
  <c r="K39" i="1"/>
  <c r="I41" i="1"/>
  <c r="K29" i="1"/>
  <c r="K42" i="1"/>
  <c r="I38" i="1"/>
  <c r="K28" i="1"/>
  <c r="K41" i="1"/>
  <c r="I47" i="1"/>
  <c r="I40" i="1"/>
  <c r="M29" i="1"/>
  <c r="M33" i="1"/>
  <c r="M37" i="1"/>
  <c r="M41" i="1"/>
  <c r="M45" i="1"/>
  <c r="M49" i="1"/>
  <c r="M52" i="1"/>
  <c r="M30" i="1"/>
  <c r="M34" i="1"/>
  <c r="M38" i="1"/>
  <c r="M42" i="1"/>
  <c r="M46" i="1"/>
  <c r="M50" i="1"/>
  <c r="I29" i="1"/>
  <c r="I43" i="1"/>
  <c r="K31" i="1"/>
  <c r="K40" i="1"/>
  <c r="I31" i="1"/>
  <c r="I44" i="1"/>
  <c r="I50" i="1"/>
  <c r="K35" i="1"/>
  <c r="K43" i="1"/>
  <c r="I37" i="1"/>
  <c r="I45" i="1"/>
  <c r="I36" i="1"/>
  <c r="K33" i="1"/>
  <c r="K38" i="1"/>
  <c r="K46" i="1"/>
  <c r="I33" i="1"/>
  <c r="I42" i="1"/>
  <c r="I52" i="1"/>
  <c r="K32" i="1"/>
  <c r="K37" i="1"/>
  <c r="K45" i="1"/>
  <c r="I34" i="1"/>
  <c r="I51" i="1"/>
  <c r="K44" i="1"/>
</calcChain>
</file>

<file path=xl/sharedStrings.xml><?xml version="1.0" encoding="utf-8"?>
<sst xmlns="http://schemas.openxmlformats.org/spreadsheetml/2006/main" count="38" uniqueCount="35">
  <si>
    <t>FIRST STEP:</t>
  </si>
  <si>
    <t>Coefficients:</t>
  </si>
  <si>
    <t>SECOND STEP:</t>
  </si>
  <si>
    <t>Measures resulting from controls</t>
  </si>
  <si>
    <t>X-bar</t>
  </si>
  <si>
    <t>X-Dbar</t>
  </si>
  <si>
    <t>R</t>
  </si>
  <si>
    <t>R-bar</t>
  </si>
  <si>
    <t>SUM</t>
  </si>
  <si>
    <r>
      <t>A</t>
    </r>
    <r>
      <rPr>
        <vertAlign val="subscript"/>
        <sz val="12"/>
        <rFont val="Arial"/>
        <family val="2"/>
      </rPr>
      <t>2</t>
    </r>
  </si>
  <si>
    <r>
      <t>D</t>
    </r>
    <r>
      <rPr>
        <vertAlign val="subscript"/>
        <sz val="12"/>
        <rFont val="Arial"/>
        <family val="2"/>
      </rPr>
      <t>4</t>
    </r>
  </si>
  <si>
    <r>
      <t>D</t>
    </r>
    <r>
      <rPr>
        <vertAlign val="subscript"/>
        <sz val="12"/>
        <rFont val="Arial"/>
        <family val="2"/>
      </rPr>
      <t>3</t>
    </r>
  </si>
  <si>
    <r>
      <t>X</t>
    </r>
    <r>
      <rPr>
        <vertAlign val="subscript"/>
        <sz val="12"/>
        <rFont val="Arial"/>
        <family val="2"/>
      </rPr>
      <t>1</t>
    </r>
  </si>
  <si>
    <r>
      <t>X</t>
    </r>
    <r>
      <rPr>
        <vertAlign val="subscript"/>
        <sz val="12"/>
        <rFont val="Arial"/>
        <family val="2"/>
      </rPr>
      <t>2</t>
    </r>
  </si>
  <si>
    <r>
      <t>X</t>
    </r>
    <r>
      <rPr>
        <vertAlign val="subscript"/>
        <sz val="12"/>
        <rFont val="Arial"/>
        <family val="2"/>
      </rPr>
      <t>3</t>
    </r>
  </si>
  <si>
    <r>
      <t>X</t>
    </r>
    <r>
      <rPr>
        <vertAlign val="subscript"/>
        <sz val="12"/>
        <rFont val="Arial"/>
        <family val="2"/>
      </rPr>
      <t>4</t>
    </r>
  </si>
  <si>
    <r>
      <t>X</t>
    </r>
    <r>
      <rPr>
        <vertAlign val="subscript"/>
        <sz val="12"/>
        <rFont val="Arial"/>
        <family val="2"/>
      </rPr>
      <t>5</t>
    </r>
  </si>
  <si>
    <r>
      <t>UCL-X</t>
    </r>
    <r>
      <rPr>
        <vertAlign val="subscript"/>
        <sz val="12"/>
        <rFont val="Arial"/>
        <family val="2"/>
      </rPr>
      <t>-bar</t>
    </r>
  </si>
  <si>
    <r>
      <t>LCL-X</t>
    </r>
    <r>
      <rPr>
        <vertAlign val="subscript"/>
        <sz val="12"/>
        <rFont val="Arial"/>
        <family val="2"/>
      </rPr>
      <t>-bar</t>
    </r>
  </si>
  <si>
    <r>
      <t>UCL</t>
    </r>
    <r>
      <rPr>
        <vertAlign val="subscript"/>
        <sz val="12"/>
        <rFont val="Arial"/>
        <family val="2"/>
      </rPr>
      <t>R</t>
    </r>
  </si>
  <si>
    <r>
      <t>LCL</t>
    </r>
    <r>
      <rPr>
        <vertAlign val="subscript"/>
        <sz val="12"/>
        <rFont val="Arial"/>
        <family val="2"/>
      </rPr>
      <t>R</t>
    </r>
  </si>
  <si>
    <t>Sample</t>
  </si>
  <si>
    <t>Coefficients for the central line and limits</t>
  </si>
  <si>
    <t xml:space="preserve">Depending on the sample size n used in the quality control analysis, the coefficients have different values. </t>
  </si>
  <si>
    <t>CONTROL CHART Template FOR VARIABLES (v. B3.0)</t>
  </si>
  <si>
    <t>STEP 3                   ANALYSIS OF THE CONTROL CHARTS</t>
  </si>
  <si>
    <t>Analysis of the R Chart - We can see that none of the points are out of control limits, and also there are no seven consecutive points above or below the central line</t>
  </si>
  <si>
    <t>Therefore, the process is in control.</t>
  </si>
  <si>
    <t xml:space="preserve"> </t>
  </si>
  <si>
    <t xml:space="preserve">Analysis of the X-Bar Chart - We can see that none of the points are out of the control limits, and also there are no seven consecutive points above or below the </t>
  </si>
  <si>
    <t>central line. Therefore, the process is in control.</t>
  </si>
  <si>
    <t>This spreadsheet allows plotting X bar-charts and R- charts.</t>
  </si>
  <si>
    <t>Sample Size</t>
  </si>
  <si>
    <t>Sample size: 5</t>
  </si>
  <si>
    <t>Since the sample size is 5, we pick the coefficients from the table on the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</si>
</sst>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sz val="12"/>
      <name val="Arial"/>
    </font>
    <font>
      <b/>
      <sz val="18"/>
      <name val="Arial"/>
      <family val="2"/>
    </font>
    <font>
      <b/>
      <sz val="12"/>
      <color indexed="12"/>
      <name val="Arial"/>
      <family val="2"/>
    </font>
    <font>
      <b/>
      <sz val="12"/>
      <color indexed="17"/>
      <name val="Arial"/>
      <family val="2"/>
    </font>
    <font>
      <vertAlign val="subscript"/>
      <sz val="12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sz val="12"/>
      <color indexed="12"/>
      <name val="Arial"/>
    </font>
    <font>
      <sz val="10"/>
      <name val="Arial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7" fillId="0" borderId="0" xfId="0" applyFont="1"/>
    <xf numFmtId="2" fontId="10" fillId="0" borderId="1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bar-chart</a:t>
            </a:r>
          </a:p>
        </c:rich>
      </c:tx>
      <c:layout>
        <c:manualLayout>
          <c:xMode val="edge"/>
          <c:yMode val="edge"/>
          <c:x val="0.41598360655737721"/>
          <c:y val="3.9215836457707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63934426229525"/>
          <c:y val="0.24313818603778362"/>
          <c:w val="0.6311475409836067"/>
          <c:h val="0.49411953936710867"/>
        </c:manualLayout>
      </c:layout>
      <c:lineChart>
        <c:grouping val="standard"/>
        <c:varyColors val="0"/>
        <c:ser>
          <c:idx val="0"/>
          <c:order val="0"/>
          <c:tx>
            <c:strRef>
              <c:f>Template!$J$27</c:f>
              <c:strCache>
                <c:ptCount val="1"/>
                <c:pt idx="0">
                  <c:v>X-Dbar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Template!$B$28:$B$51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Template!$J$28:$J$51</c:f>
              <c:numCache>
                <c:formatCode>0.00</c:formatCode>
                <c:ptCount val="24"/>
                <c:pt idx="0">
                  <c:v>5.9840000000000009</c:v>
                </c:pt>
                <c:pt idx="1">
                  <c:v>5.9840000000000009</c:v>
                </c:pt>
                <c:pt idx="2">
                  <c:v>5.9840000000000009</c:v>
                </c:pt>
                <c:pt idx="3">
                  <c:v>5.9840000000000009</c:v>
                </c:pt>
                <c:pt idx="4">
                  <c:v>5.9840000000000009</c:v>
                </c:pt>
                <c:pt idx="5">
                  <c:v>5.9840000000000009</c:v>
                </c:pt>
                <c:pt idx="6">
                  <c:v>5.9840000000000009</c:v>
                </c:pt>
                <c:pt idx="7">
                  <c:v>5.9840000000000009</c:v>
                </c:pt>
                <c:pt idx="8">
                  <c:v>5.9840000000000009</c:v>
                </c:pt>
                <c:pt idx="9">
                  <c:v>5.9840000000000009</c:v>
                </c:pt>
                <c:pt idx="10">
                  <c:v>5.9840000000000009</c:v>
                </c:pt>
                <c:pt idx="11">
                  <c:v>5.9840000000000009</c:v>
                </c:pt>
                <c:pt idx="12">
                  <c:v>5.9840000000000009</c:v>
                </c:pt>
                <c:pt idx="13">
                  <c:v>5.9840000000000009</c:v>
                </c:pt>
                <c:pt idx="14">
                  <c:v>5.9840000000000009</c:v>
                </c:pt>
                <c:pt idx="15">
                  <c:v>5.9840000000000009</c:v>
                </c:pt>
                <c:pt idx="16">
                  <c:v>5.9840000000000009</c:v>
                </c:pt>
                <c:pt idx="17">
                  <c:v>5.9840000000000009</c:v>
                </c:pt>
                <c:pt idx="18">
                  <c:v>5.9840000000000009</c:v>
                </c:pt>
                <c:pt idx="19">
                  <c:v>5.9840000000000009</c:v>
                </c:pt>
                <c:pt idx="20">
                  <c:v>5.9840000000000009</c:v>
                </c:pt>
                <c:pt idx="21">
                  <c:v>5.9840000000000009</c:v>
                </c:pt>
                <c:pt idx="22">
                  <c:v>5.9840000000000009</c:v>
                </c:pt>
                <c:pt idx="23">
                  <c:v>5.9840000000000009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Template!$I$27</c:f>
              <c:strCache>
                <c:ptCount val="1"/>
                <c:pt idx="0">
                  <c:v>UCL-X-bar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Template!$I$28:$I$51</c:f>
              <c:numCache>
                <c:formatCode>0.00</c:formatCode>
                <c:ptCount val="24"/>
                <c:pt idx="0">
                  <c:v>7.1449240000000005</c:v>
                </c:pt>
                <c:pt idx="1">
                  <c:v>7.1449240000000005</c:v>
                </c:pt>
                <c:pt idx="2">
                  <c:v>7.1449240000000005</c:v>
                </c:pt>
                <c:pt idx="3">
                  <c:v>7.1449240000000005</c:v>
                </c:pt>
                <c:pt idx="4">
                  <c:v>7.1449240000000005</c:v>
                </c:pt>
                <c:pt idx="5">
                  <c:v>7.1449240000000005</c:v>
                </c:pt>
                <c:pt idx="6">
                  <c:v>7.1449240000000005</c:v>
                </c:pt>
                <c:pt idx="7">
                  <c:v>7.1449240000000005</c:v>
                </c:pt>
                <c:pt idx="8">
                  <c:v>7.1449240000000005</c:v>
                </c:pt>
                <c:pt idx="9">
                  <c:v>7.1449240000000005</c:v>
                </c:pt>
                <c:pt idx="10">
                  <c:v>7.1449240000000005</c:v>
                </c:pt>
                <c:pt idx="11">
                  <c:v>7.1449240000000005</c:v>
                </c:pt>
                <c:pt idx="12">
                  <c:v>7.1449240000000005</c:v>
                </c:pt>
                <c:pt idx="13">
                  <c:v>7.1449240000000005</c:v>
                </c:pt>
                <c:pt idx="14">
                  <c:v>7.1449240000000005</c:v>
                </c:pt>
                <c:pt idx="15">
                  <c:v>7.1449240000000005</c:v>
                </c:pt>
                <c:pt idx="16">
                  <c:v>7.1449240000000005</c:v>
                </c:pt>
                <c:pt idx="17">
                  <c:v>7.1449240000000005</c:v>
                </c:pt>
                <c:pt idx="18">
                  <c:v>7.1449240000000005</c:v>
                </c:pt>
                <c:pt idx="19">
                  <c:v>7.1449240000000005</c:v>
                </c:pt>
                <c:pt idx="20">
                  <c:v>7.1449240000000005</c:v>
                </c:pt>
                <c:pt idx="21">
                  <c:v>7.1449240000000005</c:v>
                </c:pt>
                <c:pt idx="22">
                  <c:v>7.1449240000000005</c:v>
                </c:pt>
                <c:pt idx="23">
                  <c:v>7.1449240000000005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Template!$K$27</c:f>
              <c:strCache>
                <c:ptCount val="1"/>
                <c:pt idx="0">
                  <c:v>LCL-X-bar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val>
            <c:numRef>
              <c:f>Template!$K$28:$K$51</c:f>
              <c:numCache>
                <c:formatCode>0.00</c:formatCode>
                <c:ptCount val="24"/>
                <c:pt idx="0">
                  <c:v>4.8230760000000013</c:v>
                </c:pt>
                <c:pt idx="1">
                  <c:v>4.8230760000000013</c:v>
                </c:pt>
                <c:pt idx="2">
                  <c:v>4.8230760000000013</c:v>
                </c:pt>
                <c:pt idx="3">
                  <c:v>4.8230760000000013</c:v>
                </c:pt>
                <c:pt idx="4">
                  <c:v>4.8230760000000013</c:v>
                </c:pt>
                <c:pt idx="5">
                  <c:v>4.8230760000000013</c:v>
                </c:pt>
                <c:pt idx="6">
                  <c:v>4.8230760000000013</c:v>
                </c:pt>
                <c:pt idx="7">
                  <c:v>4.8230760000000013</c:v>
                </c:pt>
                <c:pt idx="8">
                  <c:v>4.8230760000000013</c:v>
                </c:pt>
                <c:pt idx="9">
                  <c:v>4.8230760000000013</c:v>
                </c:pt>
                <c:pt idx="10">
                  <c:v>4.8230760000000013</c:v>
                </c:pt>
                <c:pt idx="11">
                  <c:v>4.8230760000000013</c:v>
                </c:pt>
                <c:pt idx="12">
                  <c:v>4.8230760000000013</c:v>
                </c:pt>
                <c:pt idx="13">
                  <c:v>4.8230760000000013</c:v>
                </c:pt>
                <c:pt idx="14">
                  <c:v>4.8230760000000013</c:v>
                </c:pt>
                <c:pt idx="15">
                  <c:v>4.8230760000000013</c:v>
                </c:pt>
                <c:pt idx="16">
                  <c:v>4.8230760000000013</c:v>
                </c:pt>
                <c:pt idx="17">
                  <c:v>4.8230760000000013</c:v>
                </c:pt>
                <c:pt idx="18">
                  <c:v>4.8230760000000013</c:v>
                </c:pt>
                <c:pt idx="19">
                  <c:v>4.8230760000000013</c:v>
                </c:pt>
                <c:pt idx="20">
                  <c:v>4.8230760000000013</c:v>
                </c:pt>
                <c:pt idx="21">
                  <c:v>4.8230760000000013</c:v>
                </c:pt>
                <c:pt idx="22">
                  <c:v>4.8230760000000013</c:v>
                </c:pt>
                <c:pt idx="23">
                  <c:v>4.8230760000000013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Template!$H$27</c:f>
              <c:strCache>
                <c:ptCount val="1"/>
                <c:pt idx="0">
                  <c:v>X-bar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Template!$H$28:$H$51</c:f>
              <c:numCache>
                <c:formatCode>0.00</c:formatCode>
                <c:ptCount val="24"/>
                <c:pt idx="0">
                  <c:v>5.72</c:v>
                </c:pt>
                <c:pt idx="1">
                  <c:v>6.24</c:v>
                </c:pt>
                <c:pt idx="2">
                  <c:v>6.1399999999999988</c:v>
                </c:pt>
                <c:pt idx="3">
                  <c:v>5.4</c:v>
                </c:pt>
                <c:pt idx="4">
                  <c:v>6.1199999999999992</c:v>
                </c:pt>
                <c:pt idx="5">
                  <c:v>6.0200000000000005</c:v>
                </c:pt>
                <c:pt idx="6">
                  <c:v>6.44</c:v>
                </c:pt>
                <c:pt idx="7">
                  <c:v>5.64</c:v>
                </c:pt>
                <c:pt idx="8">
                  <c:v>6.580000000000001</c:v>
                </c:pt>
                <c:pt idx="9">
                  <c:v>5.72</c:v>
                </c:pt>
                <c:pt idx="10">
                  <c:v>5.76</c:v>
                </c:pt>
                <c:pt idx="11">
                  <c:v>5.7200000000000006</c:v>
                </c:pt>
                <c:pt idx="12">
                  <c:v>6.08</c:v>
                </c:pt>
                <c:pt idx="13">
                  <c:v>5.72</c:v>
                </c:pt>
                <c:pt idx="14">
                  <c:v>6.2200000000000006</c:v>
                </c:pt>
                <c:pt idx="15">
                  <c:v>5.36</c:v>
                </c:pt>
                <c:pt idx="16">
                  <c:v>5.3599999999999994</c:v>
                </c:pt>
                <c:pt idx="17">
                  <c:v>6.62</c:v>
                </c:pt>
                <c:pt idx="18">
                  <c:v>5.9</c:v>
                </c:pt>
                <c:pt idx="19">
                  <c:v>6.04</c:v>
                </c:pt>
                <c:pt idx="20">
                  <c:v>5.8</c:v>
                </c:pt>
                <c:pt idx="21">
                  <c:v>5.9799999999999995</c:v>
                </c:pt>
                <c:pt idx="22">
                  <c:v>6.4</c:v>
                </c:pt>
                <c:pt idx="23">
                  <c:v>6.32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80992"/>
        <c:axId val="55623680"/>
      </c:lineChart>
      <c:catAx>
        <c:axId val="60180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 number</a:t>
                </a:r>
              </a:p>
            </c:rich>
          </c:tx>
          <c:layout>
            <c:manualLayout>
              <c:xMode val="edge"/>
              <c:yMode val="edge"/>
              <c:x val="0.37090163934426268"/>
              <c:y val="0.854905234778013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2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Average</a:t>
                </a:r>
              </a:p>
            </c:rich>
          </c:tx>
          <c:layout>
            <c:manualLayout>
              <c:xMode val="edge"/>
              <c:yMode val="edge"/>
              <c:x val="3.2786885245901641E-2"/>
              <c:y val="0.392158364577070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01809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93442622950871"/>
          <c:y val="0.32941302624473917"/>
          <c:w val="0.19877049180327871"/>
          <c:h val="0.317648275307427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R- Chart</a:t>
            </a:r>
          </a:p>
        </c:rich>
      </c:tx>
      <c:layout>
        <c:manualLayout>
          <c:xMode val="edge"/>
          <c:yMode val="edge"/>
          <c:x val="0.43524506378770211"/>
          <c:y val="3.87598366333448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62026568360545"/>
          <c:y val="0.24031098712673796"/>
          <c:w val="0.5498949830293407"/>
          <c:h val="0.45736607227346904"/>
        </c:manualLayout>
      </c:layout>
      <c:lineChart>
        <c:grouping val="standard"/>
        <c:varyColors val="0"/>
        <c:ser>
          <c:idx val="0"/>
          <c:order val="0"/>
          <c:tx>
            <c:strRef>
              <c:f>Template!$N$27</c:f>
              <c:strCache>
                <c:ptCount val="1"/>
                <c:pt idx="0">
                  <c:v>R-bar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Template!$B$28:$B$51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Template!$N$28:$N$51</c:f>
              <c:numCache>
                <c:formatCode>0.00</c:formatCode>
                <c:ptCount val="24"/>
                <c:pt idx="0">
                  <c:v>2.0119999999999996</c:v>
                </c:pt>
                <c:pt idx="1">
                  <c:v>2.0119999999999996</c:v>
                </c:pt>
                <c:pt idx="2">
                  <c:v>2.0119999999999996</c:v>
                </c:pt>
                <c:pt idx="3">
                  <c:v>2.0119999999999996</c:v>
                </c:pt>
                <c:pt idx="4">
                  <c:v>2.0119999999999996</c:v>
                </c:pt>
                <c:pt idx="5">
                  <c:v>2.0119999999999996</c:v>
                </c:pt>
                <c:pt idx="6">
                  <c:v>2.0119999999999996</c:v>
                </c:pt>
                <c:pt idx="7">
                  <c:v>2.0119999999999996</c:v>
                </c:pt>
                <c:pt idx="8">
                  <c:v>2.0119999999999996</c:v>
                </c:pt>
                <c:pt idx="9">
                  <c:v>2.0119999999999996</c:v>
                </c:pt>
                <c:pt idx="10">
                  <c:v>2.0119999999999996</c:v>
                </c:pt>
                <c:pt idx="11">
                  <c:v>2.0119999999999996</c:v>
                </c:pt>
                <c:pt idx="12">
                  <c:v>2.0119999999999996</c:v>
                </c:pt>
                <c:pt idx="13">
                  <c:v>2.0119999999999996</c:v>
                </c:pt>
                <c:pt idx="14">
                  <c:v>2.0119999999999996</c:v>
                </c:pt>
                <c:pt idx="15">
                  <c:v>2.0119999999999996</c:v>
                </c:pt>
                <c:pt idx="16">
                  <c:v>2.0119999999999996</c:v>
                </c:pt>
                <c:pt idx="17">
                  <c:v>2.0119999999999996</c:v>
                </c:pt>
                <c:pt idx="18">
                  <c:v>2.0119999999999996</c:v>
                </c:pt>
                <c:pt idx="19">
                  <c:v>2.0119999999999996</c:v>
                </c:pt>
                <c:pt idx="20">
                  <c:v>2.0119999999999996</c:v>
                </c:pt>
                <c:pt idx="21">
                  <c:v>2.0119999999999996</c:v>
                </c:pt>
                <c:pt idx="22">
                  <c:v>2.0119999999999996</c:v>
                </c:pt>
                <c:pt idx="23">
                  <c:v>2.0119999999999996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Template!$M$27</c:f>
              <c:strCache>
                <c:ptCount val="1"/>
                <c:pt idx="0">
                  <c:v>UCLR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Template!$M$28:$M$51</c:f>
              <c:numCache>
                <c:formatCode>0.00</c:formatCode>
                <c:ptCount val="24"/>
                <c:pt idx="0">
                  <c:v>4.2533679999999991</c:v>
                </c:pt>
                <c:pt idx="1">
                  <c:v>4.2533679999999991</c:v>
                </c:pt>
                <c:pt idx="2">
                  <c:v>4.2533679999999991</c:v>
                </c:pt>
                <c:pt idx="3">
                  <c:v>4.2533679999999991</c:v>
                </c:pt>
                <c:pt idx="4">
                  <c:v>4.2533679999999991</c:v>
                </c:pt>
                <c:pt idx="5">
                  <c:v>4.2533679999999991</c:v>
                </c:pt>
                <c:pt idx="6">
                  <c:v>4.2533679999999991</c:v>
                </c:pt>
                <c:pt idx="7">
                  <c:v>4.2533679999999991</c:v>
                </c:pt>
                <c:pt idx="8">
                  <c:v>4.2533679999999991</c:v>
                </c:pt>
                <c:pt idx="9">
                  <c:v>4.2533679999999991</c:v>
                </c:pt>
                <c:pt idx="10">
                  <c:v>4.2533679999999991</c:v>
                </c:pt>
                <c:pt idx="11">
                  <c:v>4.2533679999999991</c:v>
                </c:pt>
                <c:pt idx="12">
                  <c:v>4.2533679999999991</c:v>
                </c:pt>
                <c:pt idx="13">
                  <c:v>4.2533679999999991</c:v>
                </c:pt>
                <c:pt idx="14">
                  <c:v>4.2533679999999991</c:v>
                </c:pt>
                <c:pt idx="15">
                  <c:v>4.2533679999999991</c:v>
                </c:pt>
                <c:pt idx="16">
                  <c:v>4.2533679999999991</c:v>
                </c:pt>
                <c:pt idx="17">
                  <c:v>4.2533679999999991</c:v>
                </c:pt>
                <c:pt idx="18">
                  <c:v>4.2533679999999991</c:v>
                </c:pt>
                <c:pt idx="19">
                  <c:v>4.2533679999999991</c:v>
                </c:pt>
                <c:pt idx="20">
                  <c:v>4.2533679999999991</c:v>
                </c:pt>
                <c:pt idx="21">
                  <c:v>4.2533679999999991</c:v>
                </c:pt>
                <c:pt idx="22">
                  <c:v>4.2533679999999991</c:v>
                </c:pt>
                <c:pt idx="23">
                  <c:v>4.2533679999999991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Template!$O$27</c:f>
              <c:strCache>
                <c:ptCount val="1"/>
                <c:pt idx="0">
                  <c:v>LCLR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</c:spPr>
          </c:marker>
          <c:val>
            <c:numRef>
              <c:f>Template!$O$28:$O$51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Template!$L$27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Template!$L$28:$L$51</c:f>
              <c:numCache>
                <c:formatCode>0.00</c:formatCode>
                <c:ptCount val="24"/>
                <c:pt idx="0">
                  <c:v>2.4000000000000004</c:v>
                </c:pt>
                <c:pt idx="1">
                  <c:v>1.4000000000000004</c:v>
                </c:pt>
                <c:pt idx="2">
                  <c:v>2.8999999999999995</c:v>
                </c:pt>
                <c:pt idx="3">
                  <c:v>3</c:v>
                </c:pt>
                <c:pt idx="4">
                  <c:v>1.7999999999999998</c:v>
                </c:pt>
                <c:pt idx="5">
                  <c:v>1.2999999999999998</c:v>
                </c:pt>
                <c:pt idx="6">
                  <c:v>1.0999999999999996</c:v>
                </c:pt>
                <c:pt idx="7">
                  <c:v>2.6000000000000005</c:v>
                </c:pt>
                <c:pt idx="8">
                  <c:v>0.89999999999999947</c:v>
                </c:pt>
                <c:pt idx="9">
                  <c:v>3</c:v>
                </c:pt>
                <c:pt idx="10">
                  <c:v>1.8999999999999995</c:v>
                </c:pt>
                <c:pt idx="11">
                  <c:v>2.7</c:v>
                </c:pt>
                <c:pt idx="12">
                  <c:v>1.9000000000000004</c:v>
                </c:pt>
                <c:pt idx="13">
                  <c:v>2.5</c:v>
                </c:pt>
                <c:pt idx="14">
                  <c:v>2.8</c:v>
                </c:pt>
                <c:pt idx="15">
                  <c:v>1</c:v>
                </c:pt>
                <c:pt idx="16">
                  <c:v>1.9000000000000004</c:v>
                </c:pt>
                <c:pt idx="17">
                  <c:v>1.5999999999999996</c:v>
                </c:pt>
                <c:pt idx="18">
                  <c:v>2</c:v>
                </c:pt>
                <c:pt idx="19">
                  <c:v>1.6000000000000005</c:v>
                </c:pt>
                <c:pt idx="20">
                  <c:v>2.8</c:v>
                </c:pt>
                <c:pt idx="21">
                  <c:v>2.2999999999999998</c:v>
                </c:pt>
                <c:pt idx="22">
                  <c:v>1.4000000000000004</c:v>
                </c:pt>
                <c:pt idx="2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64736"/>
        <c:axId val="55628288"/>
      </c:lineChart>
      <c:catAx>
        <c:axId val="6296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 number</a:t>
                </a:r>
              </a:p>
            </c:rich>
          </c:tx>
          <c:layout>
            <c:manualLayout>
              <c:xMode val="edge"/>
              <c:yMode val="edge"/>
              <c:x val="0.32484143785130931"/>
              <c:y val="0.802328618310237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Range</a:t>
                </a:r>
              </a:p>
            </c:rich>
          </c:tx>
          <c:layout>
            <c:manualLayout>
              <c:xMode val="edge"/>
              <c:yMode val="edge"/>
              <c:x val="3.8216639747212844E-2"/>
              <c:y val="0.39535033366011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64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10132841802801"/>
          <c:y val="0.3062027094034242"/>
          <c:w val="0.22717669183065417"/>
          <c:h val="0.360466480690106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219075</xdr:colOff>
      <xdr:row>26</xdr:row>
      <xdr:rowOff>152400</xdr:rowOff>
    </xdr:from>
    <xdr:to>
      <xdr:col>22</xdr:col>
      <xdr:colOff>600075</xdr:colOff>
      <xdr:row>39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228600</xdr:colOff>
      <xdr:row>40</xdr:row>
      <xdr:rowOff>85725</xdr:rowOff>
    </xdr:from>
    <xdr:to>
      <xdr:col>22</xdr:col>
      <xdr:colOff>447675</xdr:colOff>
      <xdr:row>53</xdr:row>
      <xdr:rowOff>66675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64"/>
  <sheetViews>
    <sheetView tabSelected="1" workbookViewId="0">
      <selection activeCell="R8" sqref="R8"/>
    </sheetView>
  </sheetViews>
  <sheetFormatPr defaultColWidth="9.140625" defaultRowHeight="15" x14ac:dyDescent="0.2"/>
  <cols>
    <col min="1" max="1" width="6.7109375" style="1" customWidth="1"/>
    <col min="2" max="2" width="10.28515625" style="1" customWidth="1"/>
    <col min="3" max="3" width="11.42578125" style="1" customWidth="1"/>
    <col min="4" max="8" width="9.140625" style="1" customWidth="1"/>
    <col min="9" max="9" width="10" style="1" customWidth="1"/>
    <col min="10" max="10" width="10.7109375" style="1" customWidth="1"/>
    <col min="11" max="11" width="10.28515625" style="1" customWidth="1"/>
    <col min="12" max="12" width="14.140625" style="1" customWidth="1"/>
    <col min="13" max="15" width="7.7109375" style="1" customWidth="1"/>
    <col min="16" max="16384" width="9.140625" style="1"/>
  </cols>
  <sheetData>
    <row r="3" spans="2:17" ht="23.25" x14ac:dyDescent="0.35">
      <c r="C3" s="2" t="s">
        <v>24</v>
      </c>
      <c r="G3" s="2"/>
      <c r="H3" s="2"/>
    </row>
    <row r="5" spans="2:17" x14ac:dyDescent="0.2">
      <c r="B5" s="1" t="s">
        <v>31</v>
      </c>
    </row>
    <row r="6" spans="2:17" x14ac:dyDescent="0.2">
      <c r="B6" s="20"/>
    </row>
    <row r="7" spans="2:17" ht="15.75" x14ac:dyDescent="0.25">
      <c r="D7" s="3"/>
    </row>
    <row r="8" spans="2:17" ht="15.75" x14ac:dyDescent="0.25">
      <c r="B8" s="4" t="s">
        <v>0</v>
      </c>
      <c r="C8" s="4"/>
      <c r="D8" s="4" t="s">
        <v>22</v>
      </c>
    </row>
    <row r="9" spans="2:17" ht="16.5" thickBot="1" x14ac:dyDescent="0.3">
      <c r="D9" s="3"/>
    </row>
    <row r="10" spans="2:17" ht="15.75" thickBot="1" x14ac:dyDescent="0.25">
      <c r="B10" s="20" t="s">
        <v>23</v>
      </c>
      <c r="L10" s="22"/>
    </row>
    <row r="11" spans="2:17" ht="19.5" x14ac:dyDescent="0.35">
      <c r="B11" s="20"/>
      <c r="L11" s="23"/>
      <c r="N11" s="22" t="s">
        <v>32</v>
      </c>
      <c r="O11" s="22" t="s">
        <v>9</v>
      </c>
      <c r="P11" s="22" t="s">
        <v>10</v>
      </c>
      <c r="Q11" s="22" t="s">
        <v>11</v>
      </c>
    </row>
    <row r="12" spans="2:17" x14ac:dyDescent="0.2">
      <c r="B12" s="20"/>
      <c r="L12" s="23"/>
      <c r="N12" s="23">
        <v>2</v>
      </c>
      <c r="O12" s="23">
        <v>1.88</v>
      </c>
      <c r="P12" s="23">
        <v>3.2669999999999999</v>
      </c>
      <c r="Q12" s="23">
        <v>0</v>
      </c>
    </row>
    <row r="13" spans="2:17" x14ac:dyDescent="0.2">
      <c r="B13" s="1" t="s">
        <v>33</v>
      </c>
      <c r="L13" s="23"/>
      <c r="N13" s="23">
        <v>3</v>
      </c>
      <c r="O13" s="23">
        <v>1.0229999999999999</v>
      </c>
      <c r="P13" s="23">
        <v>2.5739999999999998</v>
      </c>
      <c r="Q13" s="23">
        <v>0</v>
      </c>
    </row>
    <row r="14" spans="2:17" x14ac:dyDescent="0.2">
      <c r="B14" s="1" t="s">
        <v>34</v>
      </c>
      <c r="L14" s="23"/>
      <c r="N14" s="23">
        <v>4</v>
      </c>
      <c r="O14" s="23">
        <v>0.72899999999999998</v>
      </c>
      <c r="P14" s="23">
        <v>2.282</v>
      </c>
      <c r="Q14" s="23">
        <v>0</v>
      </c>
    </row>
    <row r="15" spans="2:17" ht="15.75" x14ac:dyDescent="0.25">
      <c r="L15" s="23"/>
      <c r="N15" s="26">
        <v>5</v>
      </c>
      <c r="O15" s="26">
        <v>0.57699999999999996</v>
      </c>
      <c r="P15" s="26">
        <v>2.1139999999999999</v>
      </c>
      <c r="Q15" s="26">
        <v>0</v>
      </c>
    </row>
    <row r="16" spans="2:17" ht="19.5" x14ac:dyDescent="0.35">
      <c r="D16" s="4" t="s">
        <v>1</v>
      </c>
      <c r="F16" s="5" t="s">
        <v>9</v>
      </c>
      <c r="G16" s="6">
        <v>0.57699999999999996</v>
      </c>
      <c r="L16" s="23"/>
      <c r="N16" s="23">
        <v>6</v>
      </c>
      <c r="O16" s="23">
        <v>0.48299999999999998</v>
      </c>
      <c r="P16" s="23">
        <v>2.004</v>
      </c>
      <c r="Q16" s="23">
        <v>0</v>
      </c>
    </row>
    <row r="17" spans="2:18" ht="19.5" x14ac:dyDescent="0.35">
      <c r="F17" s="5" t="s">
        <v>10</v>
      </c>
      <c r="G17" s="6">
        <v>2.1139999999999999</v>
      </c>
      <c r="L17" s="23"/>
      <c r="N17" s="23">
        <v>7</v>
      </c>
      <c r="O17" s="23">
        <v>0.41899999999999998</v>
      </c>
      <c r="P17" s="23">
        <v>1.9239999999999999</v>
      </c>
      <c r="Q17" s="23">
        <v>7.5999999999999998E-2</v>
      </c>
    </row>
    <row r="18" spans="2:18" ht="19.5" x14ac:dyDescent="0.35">
      <c r="F18" s="5" t="s">
        <v>11</v>
      </c>
      <c r="G18" s="6">
        <v>0</v>
      </c>
      <c r="L18" s="23"/>
      <c r="N18" s="23">
        <v>8</v>
      </c>
      <c r="O18" s="23">
        <v>0.373</v>
      </c>
      <c r="P18" s="23">
        <v>1.8640000000000001</v>
      </c>
      <c r="Q18" s="23">
        <v>0.13600000000000001</v>
      </c>
    </row>
    <row r="19" spans="2:18" x14ac:dyDescent="0.2">
      <c r="L19" s="23"/>
      <c r="N19" s="23">
        <v>9</v>
      </c>
      <c r="O19" s="23">
        <v>0.33700000000000002</v>
      </c>
      <c r="P19" s="23">
        <v>1.8160000000000001</v>
      </c>
      <c r="Q19" s="23">
        <v>0.184</v>
      </c>
    </row>
    <row r="20" spans="2:18" x14ac:dyDescent="0.2">
      <c r="L20" s="23"/>
      <c r="N20" s="23">
        <v>10</v>
      </c>
      <c r="O20" s="23">
        <v>0.308</v>
      </c>
      <c r="P20" s="23">
        <v>1.7769999999999999</v>
      </c>
      <c r="Q20" s="23">
        <v>0.223</v>
      </c>
    </row>
    <row r="21" spans="2:18" ht="15.75" x14ac:dyDescent="0.25">
      <c r="B21" s="4" t="s">
        <v>2</v>
      </c>
      <c r="C21" s="4"/>
      <c r="D21" s="4" t="s">
        <v>3</v>
      </c>
      <c r="L21" s="23"/>
      <c r="N21" s="23">
        <v>11</v>
      </c>
      <c r="O21" s="23">
        <v>0.28499999999999998</v>
      </c>
      <c r="P21" s="23">
        <v>1.744</v>
      </c>
      <c r="Q21" s="23">
        <v>0.25600000000000001</v>
      </c>
    </row>
    <row r="22" spans="2:18" ht="15.75" x14ac:dyDescent="0.25">
      <c r="B22" s="4"/>
      <c r="C22" s="4"/>
      <c r="D22" s="4"/>
      <c r="L22" s="23"/>
      <c r="N22" s="23">
        <v>12</v>
      </c>
      <c r="O22" s="23">
        <v>0.26600000000000001</v>
      </c>
      <c r="P22" s="23">
        <v>1.7170000000000001</v>
      </c>
      <c r="Q22" s="23">
        <v>0.28299999999999997</v>
      </c>
    </row>
    <row r="23" spans="2:18" s="8" customFormat="1" ht="15.75" x14ac:dyDescent="0.25">
      <c r="B23" s="20"/>
      <c r="C23" s="7"/>
      <c r="L23" s="23"/>
      <c r="M23" s="1"/>
      <c r="N23" s="23">
        <v>13</v>
      </c>
      <c r="O23" s="23">
        <v>0.249</v>
      </c>
      <c r="P23" s="23">
        <v>1.6930000000000001</v>
      </c>
      <c r="Q23" s="23">
        <v>0.307</v>
      </c>
      <c r="R23" s="1"/>
    </row>
    <row r="24" spans="2:18" s="8" customFormat="1" ht="16.5" thickBot="1" x14ac:dyDescent="0.3">
      <c r="B24" s="20"/>
      <c r="C24" s="7"/>
      <c r="L24" s="24"/>
      <c r="M24" s="1"/>
      <c r="N24" s="23">
        <v>14</v>
      </c>
      <c r="O24" s="23">
        <v>0.23499999999999999</v>
      </c>
      <c r="P24" s="23">
        <v>1.6719999999999999</v>
      </c>
      <c r="Q24" s="23">
        <v>0.32800000000000001</v>
      </c>
      <c r="R24" s="1"/>
    </row>
    <row r="25" spans="2:18" s="8" customFormat="1" ht="15.75" thickBot="1" x14ac:dyDescent="0.25">
      <c r="B25" s="20"/>
      <c r="L25" s="1"/>
      <c r="M25" s="1"/>
      <c r="N25" s="24">
        <v>15</v>
      </c>
      <c r="O25" s="24">
        <v>0.223</v>
      </c>
      <c r="P25" s="24">
        <v>1.653</v>
      </c>
      <c r="Q25" s="24">
        <v>0.34699999999999998</v>
      </c>
      <c r="R25" s="1"/>
    </row>
    <row r="26" spans="2:18" s="8" customFormat="1" x14ac:dyDescent="0.2">
      <c r="B26" s="20"/>
      <c r="L26" s="1"/>
      <c r="M26" s="1"/>
      <c r="N26" s="1"/>
      <c r="O26" s="1"/>
      <c r="P26" s="1"/>
      <c r="Q26" s="1"/>
      <c r="R26" s="1"/>
    </row>
    <row r="27" spans="2:18" ht="19.5" x14ac:dyDescent="0.35">
      <c r="B27" s="5" t="s">
        <v>21</v>
      </c>
      <c r="C27" s="5" t="s">
        <v>12</v>
      </c>
      <c r="D27" s="5" t="s">
        <v>13</v>
      </c>
      <c r="E27" s="5" t="s">
        <v>14</v>
      </c>
      <c r="F27" s="9" t="s">
        <v>15</v>
      </c>
      <c r="G27" s="9" t="s">
        <v>16</v>
      </c>
      <c r="H27" s="9" t="s">
        <v>4</v>
      </c>
      <c r="I27" s="5" t="s">
        <v>17</v>
      </c>
      <c r="J27" s="5" t="s">
        <v>5</v>
      </c>
      <c r="K27" s="10" t="s">
        <v>18</v>
      </c>
      <c r="L27" s="11" t="s">
        <v>6</v>
      </c>
      <c r="M27" s="5" t="s">
        <v>19</v>
      </c>
      <c r="N27" s="10" t="s">
        <v>7</v>
      </c>
      <c r="O27" s="12" t="s">
        <v>20</v>
      </c>
    </row>
    <row r="28" spans="2:18" x14ac:dyDescent="0.2">
      <c r="B28" s="5">
        <v>1</v>
      </c>
      <c r="C28" s="21">
        <v>6.2</v>
      </c>
      <c r="D28" s="21">
        <v>5.8</v>
      </c>
      <c r="E28" s="21">
        <v>4.3</v>
      </c>
      <c r="F28" s="21">
        <v>5.6</v>
      </c>
      <c r="G28" s="5">
        <v>6.7</v>
      </c>
      <c r="H28" s="13">
        <f>AVERAGEA(C28:G28)</f>
        <v>5.72</v>
      </c>
      <c r="I28" s="14">
        <f>$J$28+G16*$N$28</f>
        <v>7.1449240000000005</v>
      </c>
      <c r="J28" s="14">
        <f>$H$53/(25-COUNTBLANK($H$28:$H$51))</f>
        <v>5.9840000000000009</v>
      </c>
      <c r="K28" s="15">
        <f>IF($J$28-G16*$N$28&gt;0,$J$28-G16*$N$28,0)</f>
        <v>4.8230760000000013</v>
      </c>
      <c r="L28" s="16">
        <f>MAX(C28:G28)-MIN(C28:G28)</f>
        <v>2.4000000000000004</v>
      </c>
      <c r="M28" s="14">
        <f>G17*$N$28</f>
        <v>4.2533679999999991</v>
      </c>
      <c r="N28" s="15">
        <f>$L$53/(25-COUNTBLANK($L$28:$L$51))</f>
        <v>2.0119999999999996</v>
      </c>
      <c r="O28" s="17">
        <f>G18*N28</f>
        <v>0</v>
      </c>
    </row>
    <row r="29" spans="2:18" x14ac:dyDescent="0.2">
      <c r="B29" s="5">
        <v>2</v>
      </c>
      <c r="C29" s="21">
        <v>6</v>
      </c>
      <c r="D29" s="21">
        <v>5.6</v>
      </c>
      <c r="E29" s="21">
        <v>5.7</v>
      </c>
      <c r="F29" s="25">
        <v>6.9</v>
      </c>
      <c r="G29" s="5">
        <v>7</v>
      </c>
      <c r="H29" s="13">
        <f t="shared" ref="H29:H51" si="0">AVERAGEA(C29:G29)</f>
        <v>6.24</v>
      </c>
      <c r="I29" s="14">
        <f>$J$28+G16*$N$28</f>
        <v>7.1449240000000005</v>
      </c>
      <c r="J29" s="14">
        <f t="shared" ref="J29:J52" si="1">$H$53/(25-COUNTBLANK($H$28:$H$51))</f>
        <v>5.9840000000000009</v>
      </c>
      <c r="K29" s="15">
        <f>IF($J$28-G16*$N$28&gt;0,$J$28-G16*$N$28,0)</f>
        <v>4.8230760000000013</v>
      </c>
      <c r="L29" s="16">
        <f t="shared" ref="L29:L52" si="2">MAX(C29:G29)-MIN(C29:G29)</f>
        <v>1.4000000000000004</v>
      </c>
      <c r="M29" s="14">
        <f>G17*$N$28</f>
        <v>4.2533679999999991</v>
      </c>
      <c r="N29" s="15">
        <f t="shared" ref="N29:N52" si="3">$L$53/(25-COUNTBLANK($L$28:$L$51))</f>
        <v>2.0119999999999996</v>
      </c>
      <c r="O29" s="17">
        <f>G18*N29</f>
        <v>0</v>
      </c>
    </row>
    <row r="30" spans="2:18" x14ac:dyDescent="0.2">
      <c r="B30" s="5">
        <v>3</v>
      </c>
      <c r="C30" s="21">
        <v>5.5</v>
      </c>
      <c r="D30" s="21">
        <v>7.8</v>
      </c>
      <c r="E30" s="21">
        <v>6.1</v>
      </c>
      <c r="F30" s="25">
        <v>4.9000000000000004</v>
      </c>
      <c r="G30" s="5">
        <v>6.4</v>
      </c>
      <c r="H30" s="13">
        <f t="shared" si="0"/>
        <v>6.1399999999999988</v>
      </c>
      <c r="I30" s="14">
        <f>$J$28+G16*$N$28</f>
        <v>7.1449240000000005</v>
      </c>
      <c r="J30" s="14">
        <f t="shared" si="1"/>
        <v>5.9840000000000009</v>
      </c>
      <c r="K30" s="15">
        <f>IF($J$28-G16*$N$28&gt;0,$J$28-G16*$N$28,0)</f>
        <v>4.8230760000000013</v>
      </c>
      <c r="L30" s="16">
        <f t="shared" si="2"/>
        <v>2.8999999999999995</v>
      </c>
      <c r="M30" s="14">
        <f>G17*$N$28</f>
        <v>4.2533679999999991</v>
      </c>
      <c r="N30" s="15">
        <f t="shared" si="3"/>
        <v>2.0119999999999996</v>
      </c>
      <c r="O30" s="17">
        <f>G18*N30</f>
        <v>0</v>
      </c>
    </row>
    <row r="31" spans="2:18" x14ac:dyDescent="0.2">
      <c r="B31" s="5">
        <v>4</v>
      </c>
      <c r="C31" s="21">
        <v>5.3</v>
      </c>
      <c r="D31" s="21">
        <v>5.0999999999999996</v>
      </c>
      <c r="E31" s="21">
        <v>7.1</v>
      </c>
      <c r="F31" s="25">
        <v>4.0999999999999996</v>
      </c>
      <c r="G31" s="5">
        <v>5.4</v>
      </c>
      <c r="H31" s="13">
        <f t="shared" si="0"/>
        <v>5.4</v>
      </c>
      <c r="I31" s="14">
        <f>$J$28+G16*$N$28</f>
        <v>7.1449240000000005</v>
      </c>
      <c r="J31" s="14">
        <f t="shared" si="1"/>
        <v>5.9840000000000009</v>
      </c>
      <c r="K31" s="15">
        <f>IF($J$28-G16*$N$28&gt;0,$J$28-G16*$N$28,0)</f>
        <v>4.8230760000000013</v>
      </c>
      <c r="L31" s="16">
        <f t="shared" si="2"/>
        <v>3</v>
      </c>
      <c r="M31" s="14">
        <f>G17*$N$28</f>
        <v>4.2533679999999991</v>
      </c>
      <c r="N31" s="15">
        <f t="shared" si="3"/>
        <v>2.0119999999999996</v>
      </c>
      <c r="O31" s="17">
        <f>G18*N31</f>
        <v>0</v>
      </c>
    </row>
    <row r="32" spans="2:18" x14ac:dyDescent="0.2">
      <c r="B32" s="5">
        <v>5</v>
      </c>
      <c r="C32" s="21">
        <v>6.5</v>
      </c>
      <c r="D32" s="21">
        <v>5.2</v>
      </c>
      <c r="E32" s="21">
        <v>5.2</v>
      </c>
      <c r="F32" s="21">
        <v>7</v>
      </c>
      <c r="G32" s="5">
        <v>6.7</v>
      </c>
      <c r="H32" s="13">
        <f t="shared" si="0"/>
        <v>6.1199999999999992</v>
      </c>
      <c r="I32" s="14">
        <f>$J$28+G16*$N$28</f>
        <v>7.1449240000000005</v>
      </c>
      <c r="J32" s="14">
        <f t="shared" si="1"/>
        <v>5.9840000000000009</v>
      </c>
      <c r="K32" s="15">
        <f>IF($J$28-G16*$N$28&gt;0,$J$28-G16*$N$28,0)</f>
        <v>4.8230760000000013</v>
      </c>
      <c r="L32" s="16">
        <f t="shared" si="2"/>
        <v>1.7999999999999998</v>
      </c>
      <c r="M32" s="14">
        <f>G17*$N$28</f>
        <v>4.2533679999999991</v>
      </c>
      <c r="N32" s="15">
        <f t="shared" si="3"/>
        <v>2.0119999999999996</v>
      </c>
      <c r="O32" s="17">
        <f>G18*N32</f>
        <v>0</v>
      </c>
    </row>
    <row r="33" spans="2:15" x14ac:dyDescent="0.2">
      <c r="B33" s="5">
        <v>6</v>
      </c>
      <c r="C33" s="21">
        <v>6.7</v>
      </c>
      <c r="D33" s="21">
        <v>6.1</v>
      </c>
      <c r="E33" s="21">
        <v>6.3</v>
      </c>
      <c r="F33" s="21">
        <v>5.6</v>
      </c>
      <c r="G33" s="5">
        <v>5.4</v>
      </c>
      <c r="H33" s="13">
        <f t="shared" si="0"/>
        <v>6.0200000000000005</v>
      </c>
      <c r="I33" s="14">
        <f>$J$28+G16*$N$28</f>
        <v>7.1449240000000005</v>
      </c>
      <c r="J33" s="14">
        <f t="shared" si="1"/>
        <v>5.9840000000000009</v>
      </c>
      <c r="K33" s="15">
        <f>IF($J$28-G16*$N$28&gt;0,$J$28-G16*$N$28,0)</f>
        <v>4.8230760000000013</v>
      </c>
      <c r="L33" s="16">
        <f t="shared" si="2"/>
        <v>1.2999999999999998</v>
      </c>
      <c r="M33" s="14">
        <f>G17*$N$28</f>
        <v>4.2533679999999991</v>
      </c>
      <c r="N33" s="15">
        <f t="shared" si="3"/>
        <v>2.0119999999999996</v>
      </c>
      <c r="O33" s="17">
        <f>G18*N33</f>
        <v>0</v>
      </c>
    </row>
    <row r="34" spans="2:15" x14ac:dyDescent="0.2">
      <c r="B34" s="5">
        <v>7</v>
      </c>
      <c r="C34" s="21">
        <v>7</v>
      </c>
      <c r="D34" s="21">
        <v>6.2</v>
      </c>
      <c r="E34" s="21">
        <v>7</v>
      </c>
      <c r="F34" s="21">
        <v>5.9</v>
      </c>
      <c r="G34" s="5">
        <v>6.1</v>
      </c>
      <c r="H34" s="13">
        <f t="shared" si="0"/>
        <v>6.44</v>
      </c>
      <c r="I34" s="14">
        <f>$J$28+G16*$N$28</f>
        <v>7.1449240000000005</v>
      </c>
      <c r="J34" s="14">
        <f t="shared" si="1"/>
        <v>5.9840000000000009</v>
      </c>
      <c r="K34" s="15">
        <f>IF($J$28-G16*$N$28&gt;0,$J$28-G16*$N$28,0)</f>
        <v>4.8230760000000013</v>
      </c>
      <c r="L34" s="16">
        <f t="shared" si="2"/>
        <v>1.0999999999999996</v>
      </c>
      <c r="M34" s="14">
        <f>G17*$N$28</f>
        <v>4.2533679999999991</v>
      </c>
      <c r="N34" s="15">
        <f t="shared" si="3"/>
        <v>2.0119999999999996</v>
      </c>
      <c r="O34" s="17">
        <f>G18*N34</f>
        <v>0</v>
      </c>
    </row>
    <row r="35" spans="2:15" x14ac:dyDescent="0.2">
      <c r="B35" s="5">
        <v>8</v>
      </c>
      <c r="C35" s="21">
        <v>4.3</v>
      </c>
      <c r="D35" s="21">
        <v>5.8</v>
      </c>
      <c r="E35" s="21">
        <v>5.4</v>
      </c>
      <c r="F35" s="21">
        <v>6.9</v>
      </c>
      <c r="G35" s="5">
        <v>5.8</v>
      </c>
      <c r="H35" s="13">
        <f t="shared" si="0"/>
        <v>5.64</v>
      </c>
      <c r="I35" s="14">
        <f>$J$28+G16*$N$28</f>
        <v>7.1449240000000005</v>
      </c>
      <c r="J35" s="14">
        <f t="shared" si="1"/>
        <v>5.9840000000000009</v>
      </c>
      <c r="K35" s="15">
        <f>IF($J$28-G16*$N$28&gt;0,$J$28-G16*$N$28,0)</f>
        <v>4.8230760000000013</v>
      </c>
      <c r="L35" s="16">
        <f t="shared" si="2"/>
        <v>2.6000000000000005</v>
      </c>
      <c r="M35" s="14">
        <f>G17*$N$28</f>
        <v>4.2533679999999991</v>
      </c>
      <c r="N35" s="15">
        <f t="shared" si="3"/>
        <v>2.0119999999999996</v>
      </c>
      <c r="O35" s="17">
        <f>G18*N35</f>
        <v>0</v>
      </c>
    </row>
    <row r="36" spans="2:15" x14ac:dyDescent="0.2">
      <c r="B36" s="5">
        <v>9</v>
      </c>
      <c r="C36" s="21">
        <v>6.3</v>
      </c>
      <c r="D36" s="21">
        <v>6.9</v>
      </c>
      <c r="E36" s="21">
        <v>6.4</v>
      </c>
      <c r="F36" s="21">
        <v>7.1</v>
      </c>
      <c r="G36" s="5">
        <v>6.2</v>
      </c>
      <c r="H36" s="13">
        <f t="shared" si="0"/>
        <v>6.580000000000001</v>
      </c>
      <c r="I36" s="14">
        <f>$J$28+G16*$N$28</f>
        <v>7.1449240000000005</v>
      </c>
      <c r="J36" s="14">
        <f t="shared" si="1"/>
        <v>5.9840000000000009</v>
      </c>
      <c r="K36" s="15">
        <f>IF($J$28-G16*$N$28&gt;0,$J$28-G16*$N$28,0)</f>
        <v>4.8230760000000013</v>
      </c>
      <c r="L36" s="16">
        <f t="shared" si="2"/>
        <v>0.89999999999999947</v>
      </c>
      <c r="M36" s="14">
        <f>G17*$N$28</f>
        <v>4.2533679999999991</v>
      </c>
      <c r="N36" s="15">
        <f t="shared" si="3"/>
        <v>2.0119999999999996</v>
      </c>
      <c r="O36" s="17">
        <f>G18*N36</f>
        <v>0</v>
      </c>
    </row>
    <row r="37" spans="2:15" x14ac:dyDescent="0.2">
      <c r="B37" s="5">
        <v>10</v>
      </c>
      <c r="C37" s="21">
        <v>5.6</v>
      </c>
      <c r="D37" s="21">
        <v>4.3</v>
      </c>
      <c r="E37" s="21">
        <v>5.0999999999999996</v>
      </c>
      <c r="F37" s="21">
        <v>6.3</v>
      </c>
      <c r="G37" s="5">
        <v>7.3</v>
      </c>
      <c r="H37" s="13">
        <f t="shared" si="0"/>
        <v>5.72</v>
      </c>
      <c r="I37" s="14">
        <f>$J$28+G16*$N$28</f>
        <v>7.1449240000000005</v>
      </c>
      <c r="J37" s="14">
        <f t="shared" si="1"/>
        <v>5.9840000000000009</v>
      </c>
      <c r="K37" s="15">
        <f>IF($J$28-G16*$N$28&gt;0,$J$28-G16*$N$28,0)</f>
        <v>4.8230760000000013</v>
      </c>
      <c r="L37" s="16">
        <f t="shared" si="2"/>
        <v>3</v>
      </c>
      <c r="M37" s="14">
        <f>G17*$N$28</f>
        <v>4.2533679999999991</v>
      </c>
      <c r="N37" s="15">
        <f t="shared" si="3"/>
        <v>2.0119999999999996</v>
      </c>
      <c r="O37" s="17">
        <f>G18*N37</f>
        <v>0</v>
      </c>
    </row>
    <row r="38" spans="2:15" x14ac:dyDescent="0.2">
      <c r="B38" s="5">
        <v>11</v>
      </c>
      <c r="C38" s="21">
        <v>6.4</v>
      </c>
      <c r="D38" s="21">
        <v>5.3</v>
      </c>
      <c r="E38" s="21">
        <v>4.9000000000000004</v>
      </c>
      <c r="F38" s="21">
        <v>5.4</v>
      </c>
      <c r="G38" s="5">
        <v>6.8</v>
      </c>
      <c r="H38" s="13">
        <f t="shared" si="0"/>
        <v>5.76</v>
      </c>
      <c r="I38" s="14">
        <f>$J$28+G16*$N$28</f>
        <v>7.1449240000000005</v>
      </c>
      <c r="J38" s="14">
        <f t="shared" si="1"/>
        <v>5.9840000000000009</v>
      </c>
      <c r="K38" s="15">
        <f>IF($J$28-G16*$N$28&gt;0,$J$28-G16*$N$28,0)</f>
        <v>4.8230760000000013</v>
      </c>
      <c r="L38" s="16">
        <f t="shared" si="2"/>
        <v>1.8999999999999995</v>
      </c>
      <c r="M38" s="14">
        <f>G17*$N$28</f>
        <v>4.2533679999999991</v>
      </c>
      <c r="N38" s="15">
        <f t="shared" si="3"/>
        <v>2.0119999999999996</v>
      </c>
      <c r="O38" s="17">
        <f>G18*N38</f>
        <v>0</v>
      </c>
    </row>
    <row r="39" spans="2:15" x14ac:dyDescent="0.2">
      <c r="B39" s="5">
        <v>12</v>
      </c>
      <c r="C39" s="21">
        <v>4.3</v>
      </c>
      <c r="D39" s="21">
        <v>7</v>
      </c>
      <c r="E39" s="21">
        <v>6.1</v>
      </c>
      <c r="F39" s="21">
        <v>6.3</v>
      </c>
      <c r="G39" s="5">
        <v>4.9000000000000004</v>
      </c>
      <c r="H39" s="13">
        <f t="shared" si="0"/>
        <v>5.7200000000000006</v>
      </c>
      <c r="I39" s="14">
        <f>$J$28+G16*$N$28</f>
        <v>7.1449240000000005</v>
      </c>
      <c r="J39" s="14">
        <f t="shared" si="1"/>
        <v>5.9840000000000009</v>
      </c>
      <c r="K39" s="15">
        <f>IF($J$28-G16*$N$28&gt;0,$J$28-G16*$N$28,0)</f>
        <v>4.8230760000000013</v>
      </c>
      <c r="L39" s="16">
        <f t="shared" si="2"/>
        <v>2.7</v>
      </c>
      <c r="M39" s="14">
        <f>G17*$N$28</f>
        <v>4.2533679999999991</v>
      </c>
      <c r="N39" s="15">
        <f t="shared" si="3"/>
        <v>2.0119999999999996</v>
      </c>
      <c r="O39" s="17">
        <f>G18*N39</f>
        <v>0</v>
      </c>
    </row>
    <row r="40" spans="2:15" x14ac:dyDescent="0.2">
      <c r="B40" s="5">
        <v>13</v>
      </c>
      <c r="C40" s="21">
        <v>6.5</v>
      </c>
      <c r="D40" s="21">
        <v>5.3</v>
      </c>
      <c r="E40" s="21">
        <v>7.2</v>
      </c>
      <c r="F40" s="21">
        <v>5.3</v>
      </c>
      <c r="G40" s="5">
        <v>6.1</v>
      </c>
      <c r="H40" s="13">
        <f t="shared" si="0"/>
        <v>6.08</v>
      </c>
      <c r="I40" s="14">
        <f>$J$28+G16*$N$28</f>
        <v>7.1449240000000005</v>
      </c>
      <c r="J40" s="14">
        <f t="shared" si="1"/>
        <v>5.9840000000000009</v>
      </c>
      <c r="K40" s="15">
        <f>IF($J$28-G16*$N$28&gt;0,$J$28-G16*$N$28,0)</f>
        <v>4.8230760000000013</v>
      </c>
      <c r="L40" s="16">
        <f t="shared" si="2"/>
        <v>1.9000000000000004</v>
      </c>
      <c r="M40" s="14">
        <f>G17*$N$28</f>
        <v>4.2533679999999991</v>
      </c>
      <c r="N40" s="15">
        <f t="shared" si="3"/>
        <v>2.0119999999999996</v>
      </c>
      <c r="O40" s="17">
        <f>G18*N40</f>
        <v>0</v>
      </c>
    </row>
    <row r="41" spans="2:15" x14ac:dyDescent="0.2">
      <c r="B41" s="5">
        <v>14</v>
      </c>
      <c r="C41" s="21">
        <v>4.9000000000000004</v>
      </c>
      <c r="D41" s="21">
        <v>6.1</v>
      </c>
      <c r="E41" s="21">
        <v>5.7</v>
      </c>
      <c r="F41" s="21">
        <v>4.7</v>
      </c>
      <c r="G41" s="5">
        <v>7.2</v>
      </c>
      <c r="H41" s="13">
        <f t="shared" si="0"/>
        <v>5.72</v>
      </c>
      <c r="I41" s="14">
        <f>$J$28+G16*$N$28</f>
        <v>7.1449240000000005</v>
      </c>
      <c r="J41" s="14">
        <f t="shared" si="1"/>
        <v>5.9840000000000009</v>
      </c>
      <c r="K41" s="15">
        <f>IF($J$28-G16*$N$28&gt;0,$J$28-G16*$N$28,0)</f>
        <v>4.8230760000000013</v>
      </c>
      <c r="L41" s="16">
        <f t="shared" si="2"/>
        <v>2.5</v>
      </c>
      <c r="M41" s="14">
        <f>G17*$N$28</f>
        <v>4.2533679999999991</v>
      </c>
      <c r="N41" s="15">
        <f t="shared" si="3"/>
        <v>2.0119999999999996</v>
      </c>
      <c r="O41" s="17">
        <f>G18*N41</f>
        <v>0</v>
      </c>
    </row>
    <row r="42" spans="2:15" x14ac:dyDescent="0.2">
      <c r="B42" s="5">
        <v>15</v>
      </c>
      <c r="C42" s="21">
        <v>7.5</v>
      </c>
      <c r="D42" s="21">
        <v>4.7</v>
      </c>
      <c r="E42" s="21">
        <v>5.9</v>
      </c>
      <c r="F42" s="21">
        <v>6.1</v>
      </c>
      <c r="G42" s="5">
        <v>6.9</v>
      </c>
      <c r="H42" s="13">
        <f t="shared" si="0"/>
        <v>6.2200000000000006</v>
      </c>
      <c r="I42" s="14">
        <f>$J$28+G16*$N$28</f>
        <v>7.1449240000000005</v>
      </c>
      <c r="J42" s="14">
        <f t="shared" si="1"/>
        <v>5.9840000000000009</v>
      </c>
      <c r="K42" s="15">
        <f>IF($J$28-G16*$N$28&gt;0,$J$28-G16*$N$28,0)</f>
        <v>4.8230760000000013</v>
      </c>
      <c r="L42" s="16">
        <f t="shared" si="2"/>
        <v>2.8</v>
      </c>
      <c r="M42" s="14">
        <f>G17*$N$28</f>
        <v>4.2533679999999991</v>
      </c>
      <c r="N42" s="15">
        <f t="shared" si="3"/>
        <v>2.0119999999999996</v>
      </c>
      <c r="O42" s="17">
        <f>G18*N42</f>
        <v>0</v>
      </c>
    </row>
    <row r="43" spans="2:15" x14ac:dyDescent="0.2">
      <c r="B43" s="5">
        <v>16</v>
      </c>
      <c r="C43" s="21">
        <v>5.6</v>
      </c>
      <c r="D43" s="21">
        <v>5.3</v>
      </c>
      <c r="E43" s="21">
        <v>4.8</v>
      </c>
      <c r="F43" s="21">
        <v>5.3</v>
      </c>
      <c r="G43" s="5">
        <v>5.8</v>
      </c>
      <c r="H43" s="13">
        <f t="shared" si="0"/>
        <v>5.36</v>
      </c>
      <c r="I43" s="14">
        <f>$J$28+G16*$N$28</f>
        <v>7.1449240000000005</v>
      </c>
      <c r="J43" s="14">
        <f t="shared" si="1"/>
        <v>5.9840000000000009</v>
      </c>
      <c r="K43" s="15">
        <f>IF($J$28-G16*$N$28&gt;0,$J$28-G16*$N$28,0)</f>
        <v>4.8230760000000013</v>
      </c>
      <c r="L43" s="16">
        <f t="shared" si="2"/>
        <v>1</v>
      </c>
      <c r="M43" s="14">
        <f>G17*$N$28</f>
        <v>4.2533679999999991</v>
      </c>
      <c r="N43" s="15">
        <f t="shared" si="3"/>
        <v>2.0119999999999996</v>
      </c>
      <c r="O43" s="17">
        <f>G18*N43</f>
        <v>0</v>
      </c>
    </row>
    <row r="44" spans="2:15" x14ac:dyDescent="0.2">
      <c r="B44" s="5">
        <v>17</v>
      </c>
      <c r="C44" s="21">
        <v>4.5999999999999996</v>
      </c>
      <c r="D44" s="21">
        <v>6.1</v>
      </c>
      <c r="E44" s="21">
        <v>6.5</v>
      </c>
      <c r="F44" s="21">
        <v>4.7</v>
      </c>
      <c r="G44" s="5">
        <v>4.9000000000000004</v>
      </c>
      <c r="H44" s="13">
        <f t="shared" si="0"/>
        <v>5.3599999999999994</v>
      </c>
      <c r="I44" s="14">
        <f>$J$28+G16*$N$28</f>
        <v>7.1449240000000005</v>
      </c>
      <c r="J44" s="14">
        <f t="shared" si="1"/>
        <v>5.9840000000000009</v>
      </c>
      <c r="K44" s="15">
        <f>IF($J$28-G16*$N$28&gt;0,$J$28-G16*$N$28,0)</f>
        <v>4.8230760000000013</v>
      </c>
      <c r="L44" s="16">
        <f t="shared" si="2"/>
        <v>1.9000000000000004</v>
      </c>
      <c r="M44" s="14">
        <f>G17*$N$28</f>
        <v>4.2533679999999991</v>
      </c>
      <c r="N44" s="15">
        <f t="shared" si="3"/>
        <v>2.0119999999999996</v>
      </c>
      <c r="O44" s="17">
        <f>G18*N44</f>
        <v>0</v>
      </c>
    </row>
    <row r="45" spans="2:15" x14ac:dyDescent="0.2">
      <c r="B45" s="5">
        <v>18</v>
      </c>
      <c r="C45" s="21">
        <v>7</v>
      </c>
      <c r="D45" s="21">
        <v>7</v>
      </c>
      <c r="E45" s="21">
        <v>7</v>
      </c>
      <c r="F45" s="21">
        <v>6.7</v>
      </c>
      <c r="G45" s="5">
        <v>5.4</v>
      </c>
      <c r="H45" s="13">
        <f t="shared" si="0"/>
        <v>6.62</v>
      </c>
      <c r="I45" s="14">
        <f>$J$28+G16*$N$28</f>
        <v>7.1449240000000005</v>
      </c>
      <c r="J45" s="14">
        <f t="shared" si="1"/>
        <v>5.9840000000000009</v>
      </c>
      <c r="K45" s="15">
        <f>IF($J$28-G16*$N$28&gt;0,$J$28-G16*$N$28,0)</f>
        <v>4.8230760000000013</v>
      </c>
      <c r="L45" s="16">
        <f t="shared" si="2"/>
        <v>1.5999999999999996</v>
      </c>
      <c r="M45" s="14">
        <f>G17*$N$28</f>
        <v>4.2533679999999991</v>
      </c>
      <c r="N45" s="15">
        <f t="shared" si="3"/>
        <v>2.0119999999999996</v>
      </c>
      <c r="O45" s="17">
        <f>G18*N45</f>
        <v>0</v>
      </c>
    </row>
    <row r="46" spans="2:15" x14ac:dyDescent="0.2">
      <c r="B46" s="5">
        <v>19</v>
      </c>
      <c r="C46" s="21">
        <v>6.8</v>
      </c>
      <c r="D46" s="21">
        <v>4.9000000000000004</v>
      </c>
      <c r="E46" s="21">
        <v>6.9</v>
      </c>
      <c r="F46" s="21">
        <v>5.6</v>
      </c>
      <c r="G46" s="5">
        <v>5.3</v>
      </c>
      <c r="H46" s="13">
        <f t="shared" si="0"/>
        <v>5.9</v>
      </c>
      <c r="I46" s="14">
        <f>$J$28+G16*$N$28</f>
        <v>7.1449240000000005</v>
      </c>
      <c r="J46" s="14">
        <f t="shared" si="1"/>
        <v>5.9840000000000009</v>
      </c>
      <c r="K46" s="15">
        <f>IF($J$28-G16*$N$28&gt;0,$J$28-G16*$N$28,0)</f>
        <v>4.8230760000000013</v>
      </c>
      <c r="L46" s="16">
        <f t="shared" si="2"/>
        <v>2</v>
      </c>
      <c r="M46" s="14">
        <f>G17*$N$28</f>
        <v>4.2533679999999991</v>
      </c>
      <c r="N46" s="15">
        <f t="shared" si="3"/>
        <v>2.0119999999999996</v>
      </c>
      <c r="O46" s="17">
        <f>G18*N46</f>
        <v>0</v>
      </c>
    </row>
    <row r="47" spans="2:15" x14ac:dyDescent="0.2">
      <c r="B47" s="5">
        <v>20</v>
      </c>
      <c r="C47" s="21">
        <v>5.7</v>
      </c>
      <c r="D47" s="21">
        <v>5.0999999999999996</v>
      </c>
      <c r="E47" s="21">
        <v>6.7</v>
      </c>
      <c r="F47" s="21">
        <v>6.4</v>
      </c>
      <c r="G47" s="5">
        <v>6.3</v>
      </c>
      <c r="H47" s="13">
        <f t="shared" si="0"/>
        <v>6.04</v>
      </c>
      <c r="I47" s="14">
        <f>$J$28+G16*$N$28</f>
        <v>7.1449240000000005</v>
      </c>
      <c r="J47" s="14">
        <f t="shared" si="1"/>
        <v>5.9840000000000009</v>
      </c>
      <c r="K47" s="15">
        <f>IF($J$28-G16*$N$28&gt;0,$J$28-G16*$N$28,0)</f>
        <v>4.8230760000000013</v>
      </c>
      <c r="L47" s="16">
        <f t="shared" si="2"/>
        <v>1.6000000000000005</v>
      </c>
      <c r="M47" s="14">
        <f>G17*$N$28</f>
        <v>4.2533679999999991</v>
      </c>
      <c r="N47" s="15">
        <f t="shared" si="3"/>
        <v>2.0119999999999996</v>
      </c>
      <c r="O47" s="17">
        <f>G18*N47</f>
        <v>0</v>
      </c>
    </row>
    <row r="48" spans="2:15" x14ac:dyDescent="0.2">
      <c r="B48" s="5">
        <v>21</v>
      </c>
      <c r="C48" s="21">
        <v>4.5</v>
      </c>
      <c r="D48" s="21">
        <v>6.2</v>
      </c>
      <c r="E48" s="21">
        <v>5.0999999999999996</v>
      </c>
      <c r="F48" s="21">
        <v>5.9</v>
      </c>
      <c r="G48" s="5">
        <v>7.3</v>
      </c>
      <c r="H48" s="13">
        <f t="shared" si="0"/>
        <v>5.8</v>
      </c>
      <c r="I48" s="14">
        <f>$J$28+G16*$N$28</f>
        <v>7.1449240000000005</v>
      </c>
      <c r="J48" s="14">
        <f t="shared" si="1"/>
        <v>5.9840000000000009</v>
      </c>
      <c r="K48" s="15">
        <f>IF($J$28-G16*$N$28&gt;0,$J$28-G16*$N$28,0)</f>
        <v>4.8230760000000013</v>
      </c>
      <c r="L48" s="16">
        <f t="shared" si="2"/>
        <v>2.8</v>
      </c>
      <c r="M48" s="14">
        <f>G17*$N$28</f>
        <v>4.2533679999999991</v>
      </c>
      <c r="N48" s="15">
        <f t="shared" si="3"/>
        <v>2.0119999999999996</v>
      </c>
      <c r="O48" s="17">
        <f>G18*N48</f>
        <v>0</v>
      </c>
    </row>
    <row r="49" spans="2:15" x14ac:dyDescent="0.2">
      <c r="B49" s="5">
        <v>22</v>
      </c>
      <c r="C49" s="21">
        <v>6.9</v>
      </c>
      <c r="D49" s="21">
        <v>4.7</v>
      </c>
      <c r="E49" s="21">
        <v>5.4</v>
      </c>
      <c r="F49" s="21">
        <v>7</v>
      </c>
      <c r="G49" s="5">
        <v>5.9</v>
      </c>
      <c r="H49" s="13">
        <f>AVERAGEA(C49:G49)</f>
        <v>5.9799999999999995</v>
      </c>
      <c r="I49" s="14">
        <f>$J$28+G16*$N$28</f>
        <v>7.1449240000000005</v>
      </c>
      <c r="J49" s="14">
        <f t="shared" si="1"/>
        <v>5.9840000000000009</v>
      </c>
      <c r="K49" s="15">
        <f>IF($J$28-G16*$N$28&gt;0,$J$28-G16*$N$28,0)</f>
        <v>4.8230760000000013</v>
      </c>
      <c r="L49" s="16">
        <f t="shared" si="2"/>
        <v>2.2999999999999998</v>
      </c>
      <c r="M49" s="14">
        <f>G17*$N$28</f>
        <v>4.2533679999999991</v>
      </c>
      <c r="N49" s="15">
        <f t="shared" si="3"/>
        <v>2.0119999999999996</v>
      </c>
      <c r="O49" s="17">
        <f>G18*N49</f>
        <v>0</v>
      </c>
    </row>
    <row r="50" spans="2:15" x14ac:dyDescent="0.2">
      <c r="B50" s="5">
        <v>23</v>
      </c>
      <c r="C50" s="21">
        <v>6.2</v>
      </c>
      <c r="D50" s="21">
        <v>7</v>
      </c>
      <c r="E50" s="21">
        <v>6.8</v>
      </c>
      <c r="F50" s="21">
        <v>6.4</v>
      </c>
      <c r="G50" s="5">
        <v>5.6</v>
      </c>
      <c r="H50" s="13">
        <f t="shared" si="0"/>
        <v>6.4</v>
      </c>
      <c r="I50" s="14">
        <f>$J$28+G16*$N$28</f>
        <v>7.1449240000000005</v>
      </c>
      <c r="J50" s="14">
        <f t="shared" si="1"/>
        <v>5.9840000000000009</v>
      </c>
      <c r="K50" s="15">
        <f>IF($J$28-G16*$N$28&gt;0,$J$28-G16*$N$28,0)</f>
        <v>4.8230760000000013</v>
      </c>
      <c r="L50" s="16">
        <f t="shared" si="2"/>
        <v>1.4000000000000004</v>
      </c>
      <c r="M50" s="14">
        <f>G17*$N$28</f>
        <v>4.2533679999999991</v>
      </c>
      <c r="N50" s="15">
        <f t="shared" si="3"/>
        <v>2.0119999999999996</v>
      </c>
      <c r="O50" s="17">
        <f>G18*N50</f>
        <v>0</v>
      </c>
    </row>
    <row r="51" spans="2:15" x14ac:dyDescent="0.2">
      <c r="B51" s="5">
        <v>24</v>
      </c>
      <c r="C51" s="21">
        <v>6.8</v>
      </c>
      <c r="D51" s="21">
        <v>6.1</v>
      </c>
      <c r="E51" s="21">
        <v>7.1</v>
      </c>
      <c r="F51" s="21">
        <v>5.0999999999999996</v>
      </c>
      <c r="G51" s="5">
        <v>6.5</v>
      </c>
      <c r="H51" s="14">
        <f t="shared" si="0"/>
        <v>6.32</v>
      </c>
      <c r="I51" s="14">
        <f>$J$28+G16*$N$28</f>
        <v>7.1449240000000005</v>
      </c>
      <c r="J51" s="14">
        <f t="shared" si="1"/>
        <v>5.9840000000000009</v>
      </c>
      <c r="K51" s="15">
        <f>IF($J$28-G16*$N$28&gt;0,$J$28-G16*$N$28,0)</f>
        <v>4.8230760000000013</v>
      </c>
      <c r="L51" s="16">
        <f t="shared" si="2"/>
        <v>2</v>
      </c>
      <c r="M51" s="14">
        <f>G17*$N$28</f>
        <v>4.2533679999999991</v>
      </c>
      <c r="N51" s="15">
        <f>$L$53/(25-COUNTBLANK($L$28:$L$51))</f>
        <v>2.0119999999999996</v>
      </c>
      <c r="O51" s="14">
        <f>G18*N51</f>
        <v>0</v>
      </c>
    </row>
    <row r="52" spans="2:15" x14ac:dyDescent="0.2">
      <c r="B52" s="5">
        <v>25</v>
      </c>
      <c r="C52" s="21">
        <v>7</v>
      </c>
      <c r="D52" s="21">
        <v>5.5</v>
      </c>
      <c r="E52" s="21">
        <v>6.7</v>
      </c>
      <c r="F52" s="21">
        <v>6.7</v>
      </c>
      <c r="G52" s="5">
        <v>5.6</v>
      </c>
      <c r="H52" s="14">
        <f>AVERAGEA(C52:G52)</f>
        <v>6.3</v>
      </c>
      <c r="I52" s="14">
        <f>$J$28+G16*$N$28</f>
        <v>7.1449240000000005</v>
      </c>
      <c r="J52" s="14">
        <f t="shared" si="1"/>
        <v>5.9840000000000009</v>
      </c>
      <c r="K52" s="14">
        <f>IF($J$28-G16*$N$28&gt;0,$J$28-G16*$N$28,0)</f>
        <v>4.8230760000000013</v>
      </c>
      <c r="L52" s="14">
        <f t="shared" si="2"/>
        <v>1.5</v>
      </c>
      <c r="M52" s="14">
        <f>G17*$N$28</f>
        <v>4.2533679999999991</v>
      </c>
      <c r="N52" s="14">
        <f t="shared" si="3"/>
        <v>2.0119999999999996</v>
      </c>
      <c r="O52" s="14">
        <f>G18*N52</f>
        <v>0</v>
      </c>
    </row>
    <row r="53" spans="2:15" x14ac:dyDescent="0.2">
      <c r="B53" s="18" t="s">
        <v>8</v>
      </c>
      <c r="H53" s="19">
        <f>SUM(H28:H52)</f>
        <v>149.60000000000002</v>
      </c>
      <c r="I53" s="18"/>
      <c r="J53" s="18"/>
      <c r="K53" s="18"/>
      <c r="L53" s="19">
        <f>SUM(L28:L52)</f>
        <v>50.29999999999999</v>
      </c>
    </row>
    <row r="56" spans="2:15" x14ac:dyDescent="0.2">
      <c r="B56" s="1" t="s">
        <v>25</v>
      </c>
    </row>
    <row r="59" spans="2:15" x14ac:dyDescent="0.2">
      <c r="D59" s="1" t="s">
        <v>26</v>
      </c>
    </row>
    <row r="60" spans="2:15" x14ac:dyDescent="0.2">
      <c r="G60" s="1" t="s">
        <v>27</v>
      </c>
    </row>
    <row r="61" spans="2:15" x14ac:dyDescent="0.2">
      <c r="D61" s="1" t="s">
        <v>28</v>
      </c>
    </row>
    <row r="63" spans="2:15" x14ac:dyDescent="0.2">
      <c r="D63" s="1" t="s">
        <v>29</v>
      </c>
    </row>
    <row r="64" spans="2:15" x14ac:dyDescent="0.2">
      <c r="G64" s="1" t="s">
        <v>30</v>
      </c>
    </row>
  </sheetData>
  <phoneticPr fontId="1" type="noConversion"/>
  <pageMargins left="0.75" right="0.75" top="1" bottom="1" header="0.5" footer="0.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bensaid</dc:creator>
  <cp:lastModifiedBy>Hardik</cp:lastModifiedBy>
  <dcterms:created xsi:type="dcterms:W3CDTF">2005-03-18T14:29:32Z</dcterms:created>
  <dcterms:modified xsi:type="dcterms:W3CDTF">2011-10-26T20:42:50Z</dcterms:modified>
</cp:coreProperties>
</file>